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92.168.24.53\public2\Koeikigyo-A\10.ぎょうせい\コ.高野町(上水道→名称：高野町簡易水道事業）\01.アドバイザリ\R05年度\60.経営比較分析表\"/>
    </mc:Choice>
  </mc:AlternateContent>
  <xr:revisionPtr revIDLastSave="0" documentId="13_ncr:1_{8AC3CA97-B43D-4670-9E1B-5BF8C7F98C98}" xr6:coauthVersionLast="47" xr6:coauthVersionMax="47" xr10:uidLastSave="{00000000-0000-0000-0000-000000000000}"/>
  <workbookProtection workbookAlgorithmName="SHA-512" workbookHashValue="mnWXeNrNKkO3xPKHG2M07MJgG/dkqLhAU4ajdUIIJFSQmE3SQL04A6b6mNSYO57/+YkTwpp2yx/rAlztwC6XGA==" workbookSaltValue="NeN0IPbEgt6cW6nuPhoVHg==" workbookSpinCount="100000" lockStructure="1"/>
  <bookViews>
    <workbookView xWindow="2037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AD10" i="4"/>
  <c r="B10" i="4"/>
  <c r="AL8" i="4"/>
  <c r="P8" i="4"/>
  <c r="I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<sst xmlns="http://schemas.openxmlformats.org/spreadsheetml/2006/main" count="236" uniqueCount="118">
  <si>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</si>
  <si>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</si>
  <si>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</si>
  <si>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</si>
  <si>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</si>
  <si>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</si>
  <si>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</si>
  <si>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</si>
  <si>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</si>
  <si>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</si>
  <si>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</si>
  <si>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</si>
  <si>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</si>
  <si>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</si>
  <si>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</si>
  <si>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</si>
  <si>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</si>
  <si>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</si>
  <si>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</si>
  <si>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</si>
  <si>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</si>
  <si>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</si>
  <si>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</si>
  <si>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</si>
  <si>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</si>
  <si>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</si>
  <si>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</si>
  <si>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</si>
  <si>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</si>
  <si>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</si>
  <si>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</si>
  <si>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</si>
  <si>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</si>
  <si>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</si>
  <si>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</si>
  <si>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</si>
  <si>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</si>
  <si>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</si>
  <si>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</si>
  <si>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</si>
  <si>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</si>
  <si>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</si>
  <si>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</si>
  <si>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</si>
  <si>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</si>
  <si>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</si>
  <si>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</si>
  <si>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</si>
  <si>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</si>
  <si>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</si>
  <si>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</si>
  <si>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</si>
  <si>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</si>
  <si>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</si>
  <si>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</si>
  <si>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</si>
  <si>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</si>
  <si>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</si>
  <si>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</si>
  <si>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</si>
  <si>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</si>
  <si>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</si>
  <si>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</si>
  <si>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</si>
  <si>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</si>
  <si>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</si>
  <si>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</si>
  <si>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</si>
  <si>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</si>
  <si>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</si>
  <si>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</si>
  <si>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</si>
  <si>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</si>
  <si>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</si>
  <si>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</si>
  <si>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</si>
  <si>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</si>
  <si>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</si>
  <si>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</si>
  <si>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</si>
  <si>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</si>
  <si>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</si>
  <si>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</si>
  <si>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</si>
  <si>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</si>
  <si>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</si>
  <si>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</si>
  <si>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</si>
  <si>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</si>
  <si>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</si>
  <si>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</si>
  <si>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</si>
  <si>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</si>
  <si>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</si>
  <si>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</si>
  <si>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</si>
  <si>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</si>
  <si>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</si>
  <si>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</si>
  <si>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</si>
  <si>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</si>
  <si>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</si>
  <si>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</si>
  <si>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</si>
  <si>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</si>
  <si>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</si>
  <si>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</si>
  <si>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</si>
  <si>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</si>
  <si>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</si>
  <si>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</si>
  <si>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</si>
  <si>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</si>
  <si>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</si>
  <si>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</si>
  <si>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高野町では、公共下水道・特定環境保全公共下水道・農業集落排水・個別排水処理・生活排水処理と下水道事業を展開しており、下水道の普及啓蒙に努めている。この結果、類似団体平均を大きく上回る水洗化率を達成している。このうち、農業集落排水は花坂地区の汚水処理を行っている。
今年度の経営指標は、令和5年度からの法適用化に伴う、打ち切り決算による影響を大きく受ける結果となった。
一般会計繰入金への依存度が高く、将来的には人口の減少による料金収入の減少と施設の維持や更新に係る費用の増大が見込まれるため、計画的な修繕・更新によるライフサイクルコストの最小化に取り組むとともに、財源確保のための使用料の見直しについても検討する必要がある。</t>
    <phoneticPr fontId="4"/>
  </si>
  <si>
    <t>①公営企業法の適用に伴う打ち切り決算の影響により、総費用が大きく減少した結果、収益的収支比率は改善した。収益に関しては、総収益に占める一般会計繰入金の割合が70％以上と高い状況となっている。
④企業債残高対事業規模比率は、償還に要する資金の全額を一般会計が負担することとなっているため、前年度に引き続き0％となっている。
⑥汚水処理原価は、打ち切り決算処理の影響により、汚水処理費が大きく減少したことから低下した。同様に、汚水処理費が減少した影響で⑤経費回収率は改善した。
⑦施設利用率は類似団体平均を上回っている。
⑧水洗化率が既に100％近い水準にあることや、将来的な人口の減少が見込まれていることを鑑みると、これ以上の施設利用は見込めないため、更新時には施設規模の適正化の検討が必要である。</t>
    <rPh sb="29" eb="30">
      <t>オオ</t>
    </rPh>
    <rPh sb="81" eb="83">
      <t>イジョウ</t>
    </rPh>
    <rPh sb="86" eb="88">
      <t>ジョウキョウ</t>
    </rPh>
    <rPh sb="193" eb="194">
      <t>オオ</t>
    </rPh>
    <rPh sb="220" eb="221">
      <t>ショウ</t>
    </rPh>
    <rPh sb="232" eb="233">
      <t>オオ</t>
    </rPh>
    <phoneticPr fontId="4"/>
  </si>
  <si>
    <t xml:space="preserve">現状では、管路の更新は行っていない。
しかしながら、平成10年の供用開始から約25年経過しており、処理場全体の整備計画を行う時期に来ている。
将来にわたる安定した事業運営のためには、処理場や管路については定期的な調査や修繕、更新の計画を検討していく必要がある。
</t>
    <rPh sb="0" eb="2">
      <t>ゲンジョウ</t>
    </rPh>
    <rPh sb="26" eb="28">
      <t>ヘイセイ</t>
    </rPh>
    <rPh sb="30" eb="31">
      <t>ネン</t>
    </rPh>
    <rPh sb="32" eb="34">
      <t>キョウヨウ</t>
    </rPh>
    <rPh sb="38" eb="39">
      <t>ヤク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</si>
</sst>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6B-4FAA-B4BF-DFF3B490D76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DA6B-4FAA-B4BF-DFF3B490D76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54.32</c:v>
                </c:pt>
                <c:pt idx="1">
                  <c:v>51.85</c:v>
                </c:pt>
                <c:pt idx="2">
                  <c:v>55.56</c:v>
                </c:pt>
                <c:pt idx="3">
                  <c:v>56.79</c:v>
                </c:pt>
                <c:pt idx="4">
                  <c:v>58.02</c:v>
                </c:pt>
              </c:numCache>
            </c:numRef>
          </c:val>
          <c:extLst>
            <c:ext xmlns:c16="http://schemas.microsoft.com/office/drawing/2014/chart" uri="{C3380CC4-5D6E-409C-BE32-E72D297353CC}">
              <c16:uniqueId val="{00000000-B0CC-4983-9CD7-E1F0BAB425A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B0CC-4983-9CD7-E1F0BAB425A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93.27</c:v>
                </c:pt>
                <c:pt idx="2">
                  <c:v>95.88</c:v>
                </c:pt>
                <c:pt idx="3">
                  <c:v>96.63</c:v>
                </c:pt>
                <c:pt idx="4">
                  <c:v>98.8</c:v>
                </c:pt>
              </c:numCache>
            </c:numRef>
          </c:val>
          <c:extLst>
            <c:ext xmlns:c16="http://schemas.microsoft.com/office/drawing/2014/chart" uri="{C3380CC4-5D6E-409C-BE32-E72D297353CC}">
              <c16:uniqueId val="{00000000-FE8D-42F2-971B-DE91F6B579B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FE8D-42F2-971B-DE91F6B579B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106.01</c:v>
                </c:pt>
                <c:pt idx="1">
                  <c:v>104.05</c:v>
                </c:pt>
                <c:pt idx="2">
                  <c:v>100.95</c:v>
                </c:pt>
                <c:pt idx="3">
                  <c:v>100.96</c:v>
                </c:pt>
                <c:pt idx="4">
                  <c:v>113.82</c:v>
                </c:pt>
              </c:numCache>
            </c:numRef>
          </c:val>
          <c:extLst>
            <c:ext xmlns:c16="http://schemas.microsoft.com/office/drawing/2014/chart" uri="{C3380CC4-5D6E-409C-BE32-E72D297353CC}">
              <c16:uniqueId val="{00000000-6377-41DD-9DED-6812CF57161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77-41DD-9DED-6812CF57161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14-46AA-BE03-DB470276D25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14-46AA-BE03-DB470276D25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2D-4A17-AF87-F9164691199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2D-4A17-AF87-F9164691199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08-4A10-A87F-6025A8C921B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08-4A10-A87F-6025A8C921B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A7-4551-A695-D2679EB19E7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A7-4551-A695-D2679EB19E7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E3-46A4-A186-5AB478523DD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1BE3-46A4-A186-5AB478523DD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60.26</c:v>
                </c:pt>
                <c:pt idx="1">
                  <c:v>26.42</c:v>
                </c:pt>
                <c:pt idx="2">
                  <c:v>44.28</c:v>
                </c:pt>
                <c:pt idx="3">
                  <c:v>55.11</c:v>
                </c:pt>
                <c:pt idx="4">
                  <c:v>67.75</c:v>
                </c:pt>
              </c:numCache>
            </c:numRef>
          </c:val>
          <c:extLst>
            <c:ext xmlns:c16="http://schemas.microsoft.com/office/drawing/2014/chart" uri="{C3380CC4-5D6E-409C-BE32-E72D297353CC}">
              <c16:uniqueId val="{00000000-5BCD-40BB-8E92-464E3EC3E6C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5BCD-40BB-8E92-464E3EC3E6C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253.63</c:v>
                </c:pt>
                <c:pt idx="1">
                  <c:v>602.41</c:v>
                </c:pt>
                <c:pt idx="2">
                  <c:v>275.01</c:v>
                </c:pt>
                <c:pt idx="3">
                  <c:v>271.64</c:v>
                </c:pt>
                <c:pt idx="4">
                  <c:v>205.75</c:v>
                </c:pt>
              </c:numCache>
            </c:numRef>
          </c:val>
          <c:extLst>
            <c:ext xmlns:c16="http://schemas.microsoft.com/office/drawing/2014/chart" uri="{C3380CC4-5D6E-409C-BE32-E72D297353CC}">
              <c16:uniqueId val="{00000000-2FA6-4890-BC7A-8610C495021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2FA6-4890-BC7A-8610C495021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3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高野町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2732</v>
      </c>
      <c r="AM8" s="37"/>
      <c r="AN8" s="37"/>
      <c r="AO8" s="37"/>
      <c r="AP8" s="37"/>
      <c r="AQ8" s="37"/>
      <c r="AR8" s="37"/>
      <c r="AS8" s="37"/>
      <c r="AT8" s="38">
        <f>データ!T6</f>
        <v>137.03</v>
      </c>
      <c r="AU8" s="38"/>
      <c r="AV8" s="38"/>
      <c r="AW8" s="38"/>
      <c r="AX8" s="38"/>
      <c r="AY8" s="38"/>
      <c r="AZ8" s="38"/>
      <c r="BA8" s="38"/>
      <c r="BB8" s="38">
        <f>データ!U6</f>
        <v>19.940000000000001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3.07</v>
      </c>
      <c r="Q10" s="38"/>
      <c r="R10" s="38"/>
      <c r="S10" s="38"/>
      <c r="T10" s="38"/>
      <c r="U10" s="38"/>
      <c r="V10" s="38"/>
      <c r="W10" s="38">
        <f>データ!Q6</f>
        <v>100</v>
      </c>
      <c r="X10" s="38"/>
      <c r="Y10" s="38"/>
      <c r="Z10" s="38"/>
      <c r="AA10" s="38"/>
      <c r="AB10" s="38"/>
      <c r="AC10" s="38"/>
      <c r="AD10" s="37">
        <f>データ!R6</f>
        <v>3400</v>
      </c>
      <c r="AE10" s="37"/>
      <c r="AF10" s="37"/>
      <c r="AG10" s="37"/>
      <c r="AH10" s="37"/>
      <c r="AI10" s="37"/>
      <c r="AJ10" s="37"/>
      <c r="AK10" s="2"/>
      <c r="AL10" s="37">
        <f>データ!V6</f>
        <v>83</v>
      </c>
      <c r="AM10" s="37"/>
      <c r="AN10" s="37"/>
      <c r="AO10" s="37"/>
      <c r="AP10" s="37"/>
      <c r="AQ10" s="37"/>
      <c r="AR10" s="37"/>
      <c r="AS10" s="37"/>
      <c r="AT10" s="38">
        <f>データ!W6</f>
        <v>0.31</v>
      </c>
      <c r="AU10" s="38"/>
      <c r="AV10" s="38"/>
      <c r="AW10" s="38"/>
      <c r="AX10" s="38"/>
      <c r="AY10" s="38"/>
      <c r="AZ10" s="38"/>
      <c r="BA10" s="38"/>
      <c r="BB10" s="38">
        <f>データ!X6</f>
        <v>267.74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kWKrznqv3reAhKj8kmwe03iIw6DvXIDnjb9L6Q31+SPaOVRm8Qiyx8rT+oHdPAyCwI5BqJRlf7pVjTVZm0lfYA==" saltValue="Y485d1TzIgoDBvGWTMQdI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303445</v>
      </c>
      <c r="D6" s="19">
        <f t="shared" si="3"/>
        <v>47</v>
      </c>
      <c r="E6" s="19">
        <f t="shared" si="3"/>
        <v>17</v>
      </c>
      <c r="F6" s="19">
        <f t="shared" si="3"/>
        <v>5</v>
      </c>
      <c r="G6" s="19">
        <f t="shared" si="3"/>
        <v>0</v>
      </c>
      <c r="H6" s="19" t="str">
        <f t="shared" si="3"/>
        <v>和歌山県　高野町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3.07</v>
      </c>
      <c r="Q6" s="20">
        <f t="shared" si="3"/>
        <v>100</v>
      </c>
      <c r="R6" s="20">
        <f t="shared" si="3"/>
        <v>3400</v>
      </c>
      <c r="S6" s="20">
        <f t="shared" si="3"/>
        <v>2732</v>
      </c>
      <c r="T6" s="20">
        <f t="shared" si="3"/>
        <v>137.03</v>
      </c>
      <c r="U6" s="20">
        <f t="shared" si="3"/>
        <v>19.940000000000001</v>
      </c>
      <c r="V6" s="20">
        <f t="shared" si="3"/>
        <v>83</v>
      </c>
      <c r="W6" s="20">
        <f t="shared" si="3"/>
        <v>0.31</v>
      </c>
      <c r="X6" s="20">
        <f t="shared" si="3"/>
        <v>267.74</v>
      </c>
      <c r="Y6" s="21">
        <f>IF(Y7="",NA(),Y7)</f>
        <v>106.01</v>
      </c>
      <c r="Z6" s="21">
        <f t="shared" ref="Z6:AH6" si="4">IF(Z7="",NA(),Z7)</f>
        <v>104.05</v>
      </c>
      <c r="AA6" s="21">
        <f t="shared" si="4"/>
        <v>100.95</v>
      </c>
      <c r="AB6" s="21">
        <f t="shared" si="4"/>
        <v>100.96</v>
      </c>
      <c r="AC6" s="21">
        <f t="shared" si="4"/>
        <v>113.82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60.26</v>
      </c>
      <c r="BR6" s="21">
        <f t="shared" ref="BR6:BZ6" si="8">IF(BR7="",NA(),BR7)</f>
        <v>26.42</v>
      </c>
      <c r="BS6" s="21">
        <f t="shared" si="8"/>
        <v>44.28</v>
      </c>
      <c r="BT6" s="21">
        <f t="shared" si="8"/>
        <v>55.11</v>
      </c>
      <c r="BU6" s="21">
        <f t="shared" si="8"/>
        <v>67.75</v>
      </c>
      <c r="BV6" s="21">
        <f t="shared" si="8"/>
        <v>57.77</v>
      </c>
      <c r="BW6" s="21">
        <f t="shared" si="8"/>
        <v>57.31</v>
      </c>
      <c r="BX6" s="21">
        <f t="shared" si="8"/>
        <v>57.08</v>
      </c>
      <c r="BY6" s="21">
        <f t="shared" si="8"/>
        <v>56.26</v>
      </c>
      <c r="BZ6" s="21">
        <f t="shared" si="8"/>
        <v>52.94</v>
      </c>
      <c r="CA6" s="20" t="str">
        <f>IF(CA7="","",IF(CA7="-","【-】","【"&amp;SUBSTITUTE(TEXT(CA7,"#,##0.00"),"-","△")&amp;"】"))</f>
        <v>【57.02】</v>
      </c>
      <c r="CB6" s="21">
        <f>IF(CB7="",NA(),CB7)</f>
        <v>253.63</v>
      </c>
      <c r="CC6" s="21">
        <f t="shared" ref="CC6:CK6" si="9">IF(CC7="",NA(),CC7)</f>
        <v>602.41</v>
      </c>
      <c r="CD6" s="21">
        <f t="shared" si="9"/>
        <v>275.01</v>
      </c>
      <c r="CE6" s="21">
        <f t="shared" si="9"/>
        <v>271.64</v>
      </c>
      <c r="CF6" s="21">
        <f t="shared" si="9"/>
        <v>205.75</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54.32</v>
      </c>
      <c r="CN6" s="21">
        <f t="shared" ref="CN6:CV6" si="10">IF(CN7="",NA(),CN7)</f>
        <v>51.85</v>
      </c>
      <c r="CO6" s="21">
        <f t="shared" si="10"/>
        <v>55.56</v>
      </c>
      <c r="CP6" s="21">
        <f t="shared" si="10"/>
        <v>56.79</v>
      </c>
      <c r="CQ6" s="21">
        <f t="shared" si="10"/>
        <v>58.02</v>
      </c>
      <c r="CR6" s="21">
        <f t="shared" si="10"/>
        <v>50.68</v>
      </c>
      <c r="CS6" s="21">
        <f t="shared" si="10"/>
        <v>50.14</v>
      </c>
      <c r="CT6" s="21">
        <f t="shared" si="10"/>
        <v>54.83</v>
      </c>
      <c r="CU6" s="21">
        <f t="shared" si="10"/>
        <v>66.53</v>
      </c>
      <c r="CV6" s="21">
        <f t="shared" si="10"/>
        <v>52.35</v>
      </c>
      <c r="CW6" s="20" t="str">
        <f>IF(CW7="","",IF(CW7="-","【-】","【"&amp;SUBSTITUTE(TEXT(CW7,"#,##0.00"),"-","△")&amp;"】"))</f>
        <v>【52.55】</v>
      </c>
      <c r="CX6" s="21">
        <f>IF(CX7="",NA(),CX7)</f>
        <v>100</v>
      </c>
      <c r="CY6" s="21">
        <f t="shared" ref="CY6:DG6" si="11">IF(CY7="",NA(),CY7)</f>
        <v>93.27</v>
      </c>
      <c r="CZ6" s="21">
        <f t="shared" si="11"/>
        <v>95.88</v>
      </c>
      <c r="DA6" s="21">
        <f t="shared" si="11"/>
        <v>96.63</v>
      </c>
      <c r="DB6" s="21">
        <f t="shared" si="11"/>
        <v>98.8</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303445</v>
      </c>
      <c r="D7" s="23">
        <v>47</v>
      </c>
      <c r="E7" s="23">
        <v>17</v>
      </c>
      <c r="F7" s="23">
        <v>5</v>
      </c>
      <c r="G7" s="23">
        <v>0</v>
      </c>
      <c r="H7" s="23" t="s">
        <v>97</v>
      </c>
      <c r="I7" s="23" t="s">
        <v>98</v>
      </c>
      <c r="J7" s="23" t="s">
        <v>99</v>
      </c>
      <c r="K7" s="23" t="s">
        <v>100</v>
      </c>
      <c r="L7" s="23" t="s">
        <v>101</v>
      </c>
      <c r="M7" s="23" t="s">
        <v>102</v>
      </c>
      <c r="N7" s="24" t="s">
        <v>103</v>
      </c>
      <c r="O7" s="24" t="s">
        <v>104</v>
      </c>
      <c r="P7" s="24">
        <v>3.07</v>
      </c>
      <c r="Q7" s="24">
        <v>100</v>
      </c>
      <c r="R7" s="24">
        <v>3400</v>
      </c>
      <c r="S7" s="24">
        <v>2732</v>
      </c>
      <c r="T7" s="24">
        <v>137.03</v>
      </c>
      <c r="U7" s="24">
        <v>19.940000000000001</v>
      </c>
      <c r="V7" s="24">
        <v>83</v>
      </c>
      <c r="W7" s="24">
        <v>0.31</v>
      </c>
      <c r="X7" s="24">
        <v>267.74</v>
      </c>
      <c r="Y7" s="24">
        <v>106.01</v>
      </c>
      <c r="Z7" s="24">
        <v>104.05</v>
      </c>
      <c r="AA7" s="24">
        <v>100.95</v>
      </c>
      <c r="AB7" s="24">
        <v>100.96</v>
      </c>
      <c r="AC7" s="24">
        <v>113.82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60.26</v>
      </c>
      <c r="BR7" s="24">
        <v>26.42</v>
      </c>
      <c r="BS7" s="24">
        <v>44.28</v>
      </c>
      <c r="BT7" s="24">
        <v>55.11</v>
      </c>
      <c r="BU7" s="24">
        <v>67.75</v>
      </c>
      <c r="BV7" s="24">
        <v>57.77</v>
      </c>
      <c r="BW7" s="24">
        <v>57.31</v>
      </c>
      <c r="BX7" s="24">
        <v>57.08</v>
      </c>
      <c r="BY7" s="24">
        <v>56.26</v>
      </c>
      <c r="BZ7" s="24">
        <v>52.94</v>
      </c>
      <c r="CA7" s="24">
        <v>57.02</v>
      </c>
      <c r="CB7" s="24">
        <v>253.63</v>
      </c>
      <c r="CC7" s="24">
        <v>602.41</v>
      </c>
      <c r="CD7" s="24">
        <v>275.01</v>
      </c>
      <c r="CE7" s="24">
        <v>271.64</v>
      </c>
      <c r="CF7" s="24">
        <v>205.75</v>
      </c>
      <c r="CG7" s="24">
        <v>274.35000000000002</v>
      </c>
      <c r="CH7" s="24">
        <v>273.52</v>
      </c>
      <c r="CI7" s="24">
        <v>274.99</v>
      </c>
      <c r="CJ7" s="24">
        <v>282.08999999999997</v>
      </c>
      <c r="CK7" s="24">
        <v>303.27999999999997</v>
      </c>
      <c r="CL7" s="24">
        <v>273.68</v>
      </c>
      <c r="CM7" s="24">
        <v>54.32</v>
      </c>
      <c r="CN7" s="24">
        <v>51.85</v>
      </c>
      <c r="CO7" s="24">
        <v>55.56</v>
      </c>
      <c r="CP7" s="24">
        <v>56.79</v>
      </c>
      <c r="CQ7" s="24">
        <v>58.02</v>
      </c>
      <c r="CR7" s="24">
        <v>50.68</v>
      </c>
      <c r="CS7" s="24">
        <v>50.14</v>
      </c>
      <c r="CT7" s="24">
        <v>54.83</v>
      </c>
      <c r="CU7" s="24">
        <v>66.53</v>
      </c>
      <c r="CV7" s="24">
        <v>52.35</v>
      </c>
      <c r="CW7" s="24">
        <v>52.55</v>
      </c>
      <c r="CX7" s="24">
        <v>100</v>
      </c>
      <c r="CY7" s="24">
        <v>93.27</v>
      </c>
      <c r="CZ7" s="24">
        <v>95.88</v>
      </c>
      <c r="DA7" s="24">
        <v>96.63</v>
      </c>
      <c r="DB7" s="24">
        <v>98.8</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nishimura</cp:lastModifiedBy>
  <cp:lastPrinted>2024-01-19T08:03:14Z</cp:lastPrinted>
  <dcterms:created xsi:type="dcterms:W3CDTF">2023-12-12T02:55:03Z</dcterms:created>
  <dcterms:modified xsi:type="dcterms:W3CDTF">2024-01-22T01:28:29Z</dcterms:modified>
  <cp:category/>
</cp:coreProperties>
</file>